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P:\Board\2023.1111 `Scan to website for meeting\"/>
    </mc:Choice>
  </mc:AlternateContent>
  <xr:revisionPtr revIDLastSave="0" documentId="13_ncr:1_{55E963AD-ABAF-4C77-9C45-C751C83AE6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ARD (7302023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H9" i="1"/>
  <c r="C3" i="1"/>
  <c r="H5" i="1" s="1"/>
  <c r="C4" i="1"/>
  <c r="C5" i="1"/>
  <c r="C6" i="1"/>
  <c r="D6" i="1"/>
  <c r="C7" i="1"/>
  <c r="D8" i="1"/>
  <c r="C9" i="1"/>
  <c r="D9" i="1"/>
  <c r="C10" i="1"/>
  <c r="C11" i="1"/>
  <c r="D11" i="1"/>
  <c r="C14" i="1"/>
  <c r="C17" i="1"/>
  <c r="D16" i="1"/>
  <c r="D17" i="1"/>
  <c r="D18" i="1"/>
  <c r="C19" i="1"/>
  <c r="D19" i="1"/>
  <c r="D20" i="1"/>
  <c r="C21" i="1"/>
  <c r="C22" i="1"/>
  <c r="D22" i="1"/>
  <c r="C23" i="1"/>
  <c r="H8" i="1" s="1"/>
  <c r="C24" i="1"/>
  <c r="C28" i="1"/>
  <c r="C29" i="1"/>
  <c r="C30" i="1"/>
  <c r="C31" i="1"/>
  <c r="D31" i="1"/>
  <c r="C32" i="1"/>
  <c r="D32" i="1"/>
  <c r="C33" i="1"/>
  <c r="D37" i="1"/>
  <c r="D40" i="1" s="1"/>
  <c r="C39" i="1"/>
  <c r="C42" i="1" l="1"/>
  <c r="D26" i="1"/>
  <c r="C43" i="1" s="1"/>
  <c r="H7" i="1"/>
  <c r="H4" i="1"/>
  <c r="C26" i="1"/>
  <c r="C41" i="1" s="1"/>
  <c r="H6" i="1"/>
  <c r="C40" i="1"/>
</calcChain>
</file>

<file path=xl/sharedStrings.xml><?xml version="1.0" encoding="utf-8"?>
<sst xmlns="http://schemas.openxmlformats.org/spreadsheetml/2006/main" count="79" uniqueCount="77">
  <si>
    <t>Events</t>
  </si>
  <si>
    <t>Indirect</t>
  </si>
  <si>
    <t>Direct</t>
  </si>
  <si>
    <t xml:space="preserve">People Impacted </t>
  </si>
  <si>
    <t>TOTAL</t>
  </si>
  <si>
    <t>Golf, RABA, GA, Awareness Day, Safety Week and Pilot Club presentations</t>
  </si>
  <si>
    <t>Agency Hosted (direct)</t>
  </si>
  <si>
    <t>2. Events</t>
  </si>
  <si>
    <t>h. Podcasts</t>
  </si>
  <si>
    <t>g. Print or broadcast media attempts</t>
  </si>
  <si>
    <t>f. Instagram: Total Followers</t>
  </si>
  <si>
    <t>e. Twitter:   Total Followers</t>
  </si>
  <si>
    <t>d. Facebook:   Total Followers</t>
  </si>
  <si>
    <r>
      <rPr>
        <b/>
        <sz val="10"/>
        <color rgb="FF000000"/>
        <rFont val="Calibri"/>
        <family val="2"/>
        <scheme val="minor"/>
      </rPr>
      <t>c.</t>
    </r>
    <r>
      <rPr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>E-Newsletters</t>
    </r>
    <r>
      <rPr>
        <sz val="10"/>
        <color rgb="FF000000"/>
        <rFont val="Calibri"/>
        <family val="2"/>
        <scheme val="minor"/>
      </rPr>
      <t xml:space="preserve">: </t>
    </r>
  </si>
  <si>
    <t xml:space="preserve">                                             Members</t>
  </si>
  <si>
    <r>
      <rPr>
        <b/>
        <sz val="10"/>
        <color rgb="FF000000"/>
        <rFont val="Calibri"/>
        <family val="2"/>
        <scheme val="minor"/>
      </rPr>
      <t>b. Targeted Messaging</t>
    </r>
    <r>
      <rPr>
        <sz val="10"/>
        <color rgb="FF000000"/>
        <rFont val="Calibri"/>
        <family val="2"/>
        <scheme val="minor"/>
      </rPr>
      <t>: Donors</t>
    </r>
  </si>
  <si>
    <t xml:space="preserve">                     page views</t>
  </si>
  <si>
    <t xml:space="preserve">                     unique visitors</t>
  </si>
  <si>
    <r>
      <rPr>
        <b/>
        <sz val="10"/>
        <color rgb="FF000000"/>
        <rFont val="Calibri"/>
        <family val="2"/>
        <scheme val="minor"/>
      </rPr>
      <t>a. Website</t>
    </r>
    <r>
      <rPr>
        <sz val="10"/>
        <color rgb="FF000000"/>
        <rFont val="Calibri"/>
        <family val="2"/>
        <scheme val="minor"/>
      </rPr>
      <t>:  total visits</t>
    </r>
  </si>
  <si>
    <t>1. Communications</t>
  </si>
  <si>
    <t xml:space="preserve">B. PA/PR </t>
  </si>
  <si>
    <t>Number of DV Community Partners</t>
  </si>
  <si>
    <t>SAI referrals</t>
  </si>
  <si>
    <t>7. Community Engagement</t>
  </si>
  <si>
    <t>Number of advocates trained</t>
  </si>
  <si>
    <t>Policy meetings</t>
  </si>
  <si>
    <t>6. Advocacy</t>
  </si>
  <si>
    <t>Number receiving financial aid</t>
  </si>
  <si>
    <t>Number of campers</t>
  </si>
  <si>
    <t>5. Camp 2024</t>
  </si>
  <si>
    <t>Social Activities</t>
  </si>
  <si>
    <t>Speakers Bureau presentations</t>
  </si>
  <si>
    <t>Support Group Leader Peer Virtual Networking Meeting - attendees</t>
  </si>
  <si>
    <t>Domestic Violence Staff Trained in BI</t>
  </si>
  <si>
    <t>Intern Program</t>
  </si>
  <si>
    <t>SAI Lunch and Learn</t>
  </si>
  <si>
    <t>E-learning module</t>
  </si>
  <si>
    <t>VDH</t>
  </si>
  <si>
    <t>Web-based training: PWBI, caregiver</t>
  </si>
  <si>
    <t>Advocacy</t>
  </si>
  <si>
    <t>Web-based trainings:professionals</t>
  </si>
  <si>
    <t>PA</t>
  </si>
  <si>
    <t>Inservices</t>
  </si>
  <si>
    <t>Support</t>
  </si>
  <si>
    <t>March - Richmond</t>
  </si>
  <si>
    <t>Making Headway</t>
  </si>
  <si>
    <t>3.Education</t>
  </si>
  <si>
    <t>Outreach</t>
  </si>
  <si>
    <t>Education</t>
  </si>
  <si>
    <t>2. I&amp;R</t>
  </si>
  <si>
    <t>Category</t>
  </si>
  <si>
    <t># Served</t>
  </si>
  <si>
    <t>VSTR mailings</t>
  </si>
  <si>
    <t>1. Registry Outreach</t>
  </si>
  <si>
    <t>Summary Table</t>
  </si>
  <si>
    <t>A.  PROGRAMS</t>
  </si>
  <si>
    <t xml:space="preserve">Notes: </t>
  </si>
  <si>
    <t>Annual Goal</t>
  </si>
  <si>
    <t># of Events</t>
  </si>
  <si>
    <t>BIAV
FY24 Key Metrics Dashboard</t>
  </si>
  <si>
    <t>Merritt (Educators Guide) and Anna (Justice)</t>
  </si>
  <si>
    <t>up from 3111</t>
  </si>
  <si>
    <t>up from 1723</t>
  </si>
  <si>
    <t>up from 743</t>
  </si>
  <si>
    <t>Traditional (phone), website chat, resource request form submission (mail or website)</t>
  </si>
  <si>
    <t>On-line I &amp; R  (resouces downloaded)</t>
  </si>
  <si>
    <t>Ombudsman; DARS Housing</t>
  </si>
  <si>
    <t>3 virtual and 3 in person support groups</t>
  </si>
  <si>
    <t>Caregiver SG activities: virtual (DH)</t>
  </si>
  <si>
    <t>Advisory Group engagement (AS)</t>
  </si>
  <si>
    <t xml:space="preserve">Number of individuals who have taken the Virginia BI Professional Certificate Course, one additional; course is being developed for this year. </t>
  </si>
  <si>
    <t>New conracts being signed - 60 new screeners signed up for training</t>
  </si>
  <si>
    <t>Outreach mailing to newly injured Virginians</t>
  </si>
  <si>
    <t>3 virtual meetings</t>
  </si>
  <si>
    <t>4. Support</t>
  </si>
  <si>
    <t>PWBI &amp; Family SG activities: local in-person and virtual (CB)</t>
  </si>
  <si>
    <t>Attendees at quarterly virtual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</si>
</sst>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b/>
      <i/>
      <sz val="14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3" fontId="4" fillId="3" borderId="6" xfId="0" applyNumberFormat="1" applyFont="1" applyFill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3" fontId="4" fillId="4" borderId="9" xfId="0" applyNumberFormat="1" applyFont="1" applyFill="1" applyBorder="1" applyAlignment="1">
      <alignment horizontal="center" vertical="top"/>
    </xf>
    <xf numFmtId="0" fontId="4" fillId="0" borderId="10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top"/>
    </xf>
    <xf numFmtId="3" fontId="6" fillId="0" borderId="11" xfId="0" applyNumberFormat="1" applyFont="1" applyBorder="1" applyAlignment="1">
      <alignment horizontal="center" vertical="top"/>
    </xf>
    <xf numFmtId="14" fontId="7" fillId="5" borderId="3" xfId="0" applyNumberFormat="1" applyFont="1" applyFill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/>
    </xf>
    <xf numFmtId="0" fontId="3" fillId="5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8" fillId="4" borderId="6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vertical="top"/>
    </xf>
    <xf numFmtId="0" fontId="0" fillId="0" borderId="6" xfId="0" applyBorder="1" applyAlignment="1">
      <alignment vertical="top"/>
    </xf>
    <xf numFmtId="0" fontId="9" fillId="5" borderId="6" xfId="0" applyFont="1" applyFill="1" applyBorder="1" applyAlignment="1">
      <alignment horizontal="left" vertical="top" wrapText="1"/>
    </xf>
    <xf numFmtId="3" fontId="9" fillId="6" borderId="6" xfId="0" applyNumberFormat="1" applyFont="1" applyFill="1" applyBorder="1" applyAlignment="1">
      <alignment horizontal="center" vertical="top" wrapText="1"/>
    </xf>
    <xf numFmtId="3" fontId="9" fillId="0" borderId="6" xfId="0" applyNumberFormat="1" applyFont="1" applyBorder="1" applyAlignment="1">
      <alignment horizontal="center" vertical="top" wrapText="1"/>
    </xf>
    <xf numFmtId="3" fontId="9" fillId="7" borderId="6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 vertical="top"/>
    </xf>
    <xf numFmtId="3" fontId="9" fillId="8" borderId="6" xfId="0" applyNumberFormat="1" applyFont="1" applyFill="1" applyBorder="1" applyAlignment="1">
      <alignment horizontal="center" vertical="top" wrapText="1"/>
    </xf>
    <xf numFmtId="3" fontId="9" fillId="5" borderId="6" xfId="0" applyNumberFormat="1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8" borderId="6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/>
    </xf>
    <xf numFmtId="0" fontId="11" fillId="5" borderId="6" xfId="0" applyFont="1" applyFill="1" applyBorder="1" applyAlignment="1">
      <alignment vertical="top" wrapText="1"/>
    </xf>
    <xf numFmtId="0" fontId="12" fillId="0" borderId="6" xfId="0" applyFont="1" applyBorder="1" applyAlignment="1">
      <alignment horizontal="left" vertical="top" wrapText="1"/>
    </xf>
    <xf numFmtId="0" fontId="2" fillId="8" borderId="6" xfId="0" applyFont="1" applyFill="1" applyBorder="1" applyAlignment="1">
      <alignment horizontal="center" vertical="top"/>
    </xf>
    <xf numFmtId="3" fontId="3" fillId="3" borderId="6" xfId="0" applyNumberFormat="1" applyFont="1" applyFill="1" applyBorder="1" applyAlignment="1">
      <alignment horizontal="center" vertical="top"/>
    </xf>
    <xf numFmtId="0" fontId="9" fillId="5" borderId="6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3" fontId="8" fillId="0" borderId="6" xfId="0" applyNumberFormat="1" applyFont="1" applyBorder="1" applyAlignment="1">
      <alignment horizontal="center" vertical="top" wrapText="1"/>
    </xf>
    <xf numFmtId="3" fontId="9" fillId="0" borderId="10" xfId="0" applyNumberFormat="1" applyFont="1" applyBorder="1" applyAlignment="1">
      <alignment horizontal="center" vertical="top" wrapText="1"/>
    </xf>
    <xf numFmtId="0" fontId="3" fillId="5" borderId="10" xfId="0" applyFont="1" applyFill="1" applyBorder="1" applyAlignment="1">
      <alignment horizontal="left" vertical="top" wrapText="1"/>
    </xf>
    <xf numFmtId="3" fontId="9" fillId="8" borderId="10" xfId="0" applyNumberFormat="1" applyFont="1" applyFill="1" applyBorder="1" applyAlignment="1">
      <alignment horizontal="center" vertical="top" wrapText="1"/>
    </xf>
    <xf numFmtId="3" fontId="14" fillId="3" borderId="0" xfId="1" applyNumberFormat="1" applyFont="1" applyFill="1" applyAlignment="1">
      <alignment horizontal="center"/>
    </xf>
    <xf numFmtId="0" fontId="9" fillId="5" borderId="10" xfId="0" applyFont="1" applyFill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3" fillId="9" borderId="12" xfId="0" applyFont="1" applyFill="1" applyBorder="1" applyAlignment="1">
      <alignment horizontal="left" vertical="top" wrapText="1"/>
    </xf>
    <xf numFmtId="0" fontId="3" fillId="9" borderId="12" xfId="0" applyFont="1" applyFill="1" applyBorder="1" applyAlignment="1">
      <alignment horizontal="center" vertical="top"/>
    </xf>
    <xf numFmtId="0" fontId="3" fillId="9" borderId="12" xfId="0" applyFont="1" applyFill="1" applyBorder="1" applyAlignment="1">
      <alignment vertical="top"/>
    </xf>
    <xf numFmtId="0" fontId="15" fillId="9" borderId="13" xfId="0" applyFont="1" applyFill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3" fontId="6" fillId="4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0" fontId="3" fillId="8" borderId="11" xfId="0" applyFont="1" applyFill="1" applyBorder="1" applyAlignment="1">
      <alignment horizontal="center" vertical="top"/>
    </xf>
    <xf numFmtId="3" fontId="3" fillId="4" borderId="11" xfId="0" applyNumberFormat="1" applyFont="1" applyFill="1" applyBorder="1" applyAlignment="1">
      <alignment horizontal="center" vertical="top"/>
    </xf>
    <xf numFmtId="0" fontId="3" fillId="5" borderId="11" xfId="0" applyFont="1" applyFill="1" applyBorder="1" applyAlignment="1">
      <alignment vertical="top"/>
    </xf>
    <xf numFmtId="0" fontId="0" fillId="0" borderId="11" xfId="0" applyBorder="1" applyAlignment="1">
      <alignment vertical="top"/>
    </xf>
    <xf numFmtId="0" fontId="13" fillId="0" borderId="0" xfId="1" applyAlignment="1">
      <alignment horizontal="center"/>
    </xf>
    <xf numFmtId="0" fontId="3" fillId="5" borderId="6" xfId="0" applyFont="1" applyFill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/>
    </xf>
    <xf numFmtId="0" fontId="3" fillId="5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13" fillId="7" borderId="0" xfId="1" applyFill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10" borderId="6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1" fillId="0" borderId="14" xfId="0" applyFont="1" applyBorder="1"/>
    <xf numFmtId="0" fontId="0" fillId="0" borderId="15" xfId="0" applyBorder="1"/>
    <xf numFmtId="0" fontId="1" fillId="0" borderId="16" xfId="0" applyFont="1" applyBorder="1"/>
    <xf numFmtId="3" fontId="0" fillId="0" borderId="17" xfId="0" applyNumberFormat="1" applyBorder="1"/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164" fontId="7" fillId="5" borderId="6" xfId="0" applyNumberFormat="1" applyFont="1" applyFill="1" applyBorder="1" applyAlignment="1">
      <alignment horizontal="left" vertical="top" wrapText="1"/>
    </xf>
    <xf numFmtId="0" fontId="16" fillId="5" borderId="6" xfId="0" applyFont="1" applyFill="1" applyBorder="1" applyAlignment="1">
      <alignment horizontal="left" vertical="top" wrapText="1"/>
    </xf>
    <xf numFmtId="3" fontId="16" fillId="0" borderId="10" xfId="0" applyNumberFormat="1" applyFont="1" applyBorder="1" applyAlignment="1">
      <alignment horizontal="center" vertical="top" wrapText="1"/>
    </xf>
    <xf numFmtId="0" fontId="16" fillId="8" borderId="6" xfId="0" applyFont="1" applyFill="1" applyBorder="1" applyAlignment="1">
      <alignment horizontal="center" vertical="top" wrapText="1"/>
    </xf>
    <xf numFmtId="0" fontId="16" fillId="4" borderId="6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0" fontId="18" fillId="0" borderId="17" xfId="0" applyFont="1" applyBorder="1"/>
    <xf numFmtId="0" fontId="16" fillId="0" borderId="6" xfId="0" applyFont="1" applyBorder="1" applyAlignment="1">
      <alignment horizontal="center" vertical="top" wrapText="1"/>
    </xf>
    <xf numFmtId="0" fontId="19" fillId="0" borderId="16" xfId="0" applyFont="1" applyBorder="1"/>
    <xf numFmtId="0" fontId="19" fillId="0" borderId="17" xfId="0" applyFont="1" applyBorder="1"/>
    <xf numFmtId="0" fontId="7" fillId="5" borderId="1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7" fillId="8" borderId="10" xfId="0" applyFont="1" applyFill="1" applyBorder="1" applyAlignment="1">
      <alignment horizontal="center" vertical="top" wrapText="1"/>
    </xf>
    <xf numFmtId="3" fontId="7" fillId="4" borderId="10" xfId="0" applyNumberFormat="1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vertical="top"/>
    </xf>
    <xf numFmtId="0" fontId="17" fillId="0" borderId="10" xfId="0" applyFont="1" applyBorder="1" applyAlignment="1">
      <alignment vertical="top" wrapText="1"/>
    </xf>
    <xf numFmtId="0" fontId="20" fillId="9" borderId="13" xfId="0" applyFont="1" applyFill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rant%20Deliverables/FY2024/2023.0720%20Deliverables%20F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VDH"/>
      <sheetName val="FedGrant"/>
      <sheetName val="BIRN Education"/>
      <sheetName val="BIRN Outreach"/>
      <sheetName val="BIRN Support"/>
      <sheetName val="BIRN PublicAwareness"/>
      <sheetName val="BIRN Advocacy"/>
      <sheetName val="BIRN IandR"/>
      <sheetName val="BIRN Data"/>
      <sheetName val="BIRN CommStats"/>
      <sheetName val="Interns-Volunteer Hours"/>
      <sheetName val="For ED Use Only"/>
    </sheetNames>
    <sheetDataSet>
      <sheetData sheetId="0"/>
      <sheetData sheetId="1"/>
      <sheetData sheetId="2"/>
      <sheetData sheetId="3">
        <row r="16">
          <cell r="E16">
            <v>92</v>
          </cell>
        </row>
        <row r="26">
          <cell r="E26">
            <v>14</v>
          </cell>
        </row>
      </sheetData>
      <sheetData sheetId="4">
        <row r="10">
          <cell r="E10">
            <v>520</v>
          </cell>
        </row>
        <row r="30">
          <cell r="F30">
            <v>1</v>
          </cell>
        </row>
      </sheetData>
      <sheetData sheetId="5">
        <row r="8">
          <cell r="E8">
            <v>0</v>
          </cell>
          <cell r="F8">
            <v>0</v>
          </cell>
        </row>
        <row r="14">
          <cell r="E14">
            <v>22</v>
          </cell>
        </row>
        <row r="34">
          <cell r="E34">
            <v>20</v>
          </cell>
          <cell r="F34">
            <v>2</v>
          </cell>
        </row>
        <row r="76">
          <cell r="E76">
            <v>86</v>
          </cell>
        </row>
        <row r="83">
          <cell r="F83">
            <v>0</v>
          </cell>
        </row>
      </sheetData>
      <sheetData sheetId="6">
        <row r="13">
          <cell r="F13">
            <v>0</v>
          </cell>
        </row>
        <row r="25">
          <cell r="E25">
            <v>0</v>
          </cell>
        </row>
        <row r="34">
          <cell r="E34">
            <v>491</v>
          </cell>
        </row>
      </sheetData>
      <sheetData sheetId="7">
        <row r="16">
          <cell r="E16">
            <v>0</v>
          </cell>
        </row>
        <row r="47">
          <cell r="E47">
            <v>6</v>
          </cell>
        </row>
      </sheetData>
      <sheetData sheetId="8">
        <row r="20">
          <cell r="E20">
            <v>195</v>
          </cell>
        </row>
        <row r="26">
          <cell r="E26">
            <v>1606</v>
          </cell>
        </row>
      </sheetData>
      <sheetData sheetId="9"/>
      <sheetData sheetId="10">
        <row r="7">
          <cell r="B7">
            <v>12680</v>
          </cell>
        </row>
        <row r="13">
          <cell r="B13">
            <v>10369</v>
          </cell>
        </row>
        <row r="19">
          <cell r="B19">
            <v>24911</v>
          </cell>
        </row>
        <row r="43">
          <cell r="E43">
            <v>2817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7" zoomScale="140" zoomScaleNormal="140" workbookViewId="0">
      <selection activeCell="B16" sqref="B16"/>
    </sheetView>
  </sheetViews>
  <sheetFormatPr defaultColWidth="8.6640625" defaultRowHeight="14.4" x14ac:dyDescent="0.3"/>
  <cols>
    <col min="1" max="2" width="35.6640625" customWidth="1"/>
    <col min="3" max="3" width="14.6640625" customWidth="1"/>
    <col min="4" max="5" width="11.44140625" customWidth="1"/>
    <col min="6" max="6" width="36.6640625" style="1" customWidth="1"/>
    <col min="7" max="7" width="10.77734375" customWidth="1"/>
    <col min="8" max="8" width="8.77734375" hidden="1" customWidth="1"/>
    <col min="9" max="9" width="10.88671875" hidden="1" customWidth="1"/>
  </cols>
  <sheetData>
    <row r="1" spans="1:9" ht="36.75" customHeight="1" thickBot="1" x14ac:dyDescent="0.35">
      <c r="A1" s="104" t="s">
        <v>59</v>
      </c>
      <c r="B1" s="105"/>
      <c r="C1" s="103" t="s">
        <v>51</v>
      </c>
      <c r="D1" s="103" t="s">
        <v>58</v>
      </c>
      <c r="E1" s="102" t="s">
        <v>57</v>
      </c>
      <c r="F1" s="101" t="s">
        <v>56</v>
      </c>
    </row>
    <row r="2" spans="1:9" ht="15" customHeight="1" thickBot="1" x14ac:dyDescent="0.35">
      <c r="A2" s="100" t="s">
        <v>55</v>
      </c>
      <c r="B2" s="54"/>
      <c r="C2" s="53"/>
      <c r="D2" s="53"/>
      <c r="E2" s="53"/>
      <c r="F2" s="52"/>
      <c r="H2" s="106" t="s">
        <v>54</v>
      </c>
      <c r="I2" s="107"/>
    </row>
    <row r="3" spans="1:9" ht="15" customHeight="1" x14ac:dyDescent="0.3">
      <c r="A3" s="99" t="s">
        <v>53</v>
      </c>
      <c r="B3" s="98" t="s">
        <v>52</v>
      </c>
      <c r="C3" s="97">
        <f>SUM('[1]BIRN Outreach'!E10)</f>
        <v>520</v>
      </c>
      <c r="D3" s="96"/>
      <c r="E3" s="95"/>
      <c r="F3" s="94" t="s">
        <v>72</v>
      </c>
      <c r="H3" s="93" t="s">
        <v>51</v>
      </c>
      <c r="I3" s="92" t="s">
        <v>50</v>
      </c>
    </row>
    <row r="4" spans="1:9" ht="30" customHeight="1" x14ac:dyDescent="0.3">
      <c r="A4" s="89" t="s">
        <v>49</v>
      </c>
      <c r="B4" s="69" t="s">
        <v>64</v>
      </c>
      <c r="C4" s="88">
        <f>SUM('[1]BIRN IandR'!E20)</f>
        <v>195</v>
      </c>
      <c r="D4" s="87"/>
      <c r="E4" s="91">
        <v>700</v>
      </c>
      <c r="F4" s="85"/>
      <c r="H4" s="90" t="e">
        <f>SUM(C6+C7+C8+C9+C10+C11+C12+C13+#REF!)</f>
        <v>#REF!</v>
      </c>
      <c r="I4" s="80" t="s">
        <v>48</v>
      </c>
    </row>
    <row r="5" spans="1:9" ht="15" customHeight="1" x14ac:dyDescent="0.3">
      <c r="A5" s="89"/>
      <c r="B5" s="65" t="s">
        <v>65</v>
      </c>
      <c r="C5" s="88">
        <f>SUM('[1]BIRN IandR'!E26)</f>
        <v>1606</v>
      </c>
      <c r="D5" s="87"/>
      <c r="E5" s="86">
        <v>3000</v>
      </c>
      <c r="F5" s="85"/>
      <c r="H5" s="81">
        <f>SUM(C3)</f>
        <v>520</v>
      </c>
      <c r="I5" s="80" t="s">
        <v>47</v>
      </c>
    </row>
    <row r="6" spans="1:9" ht="15" customHeight="1" x14ac:dyDescent="0.3">
      <c r="A6" s="32" t="s">
        <v>46</v>
      </c>
      <c r="B6" s="65" t="s">
        <v>45</v>
      </c>
      <c r="C6" s="68">
        <f>'[1]BIRN Education'!E42</f>
        <v>0</v>
      </c>
      <c r="D6" s="33">
        <f>'[1]BIRN Education'!F39</f>
        <v>0</v>
      </c>
      <c r="E6" s="23">
        <v>1</v>
      </c>
      <c r="F6" s="84" t="s">
        <v>44</v>
      </c>
      <c r="H6" s="81">
        <f>SUM(C4+C5+C14+C15+C16+C17+19+C19+C20+C24)</f>
        <v>1996</v>
      </c>
      <c r="I6" s="80" t="s">
        <v>43</v>
      </c>
    </row>
    <row r="7" spans="1:9" ht="15" customHeight="1" x14ac:dyDescent="0.3">
      <c r="A7" s="32"/>
      <c r="B7" s="69" t="s">
        <v>42</v>
      </c>
      <c r="C7" s="71">
        <f>SUM('[1]BIRN Education'!E16)</f>
        <v>92</v>
      </c>
      <c r="D7" s="70">
        <v>2</v>
      </c>
      <c r="E7" s="66">
        <v>4</v>
      </c>
      <c r="F7" s="83" t="s">
        <v>66</v>
      </c>
      <c r="G7" s="82"/>
      <c r="H7" s="81">
        <f>SUM(C31+C32+C34+C35+C36+C39+C33)</f>
        <v>9290</v>
      </c>
      <c r="I7" s="80" t="s">
        <v>41</v>
      </c>
    </row>
    <row r="8" spans="1:9" ht="15" customHeight="1" x14ac:dyDescent="0.3">
      <c r="A8" s="32"/>
      <c r="B8" s="69" t="s">
        <v>40</v>
      </c>
      <c r="C8" s="71">
        <v>0</v>
      </c>
      <c r="D8" s="70">
        <f>SUM('[1]BIRN Education'!F18)</f>
        <v>0</v>
      </c>
      <c r="E8" s="77">
        <v>1</v>
      </c>
      <c r="F8" s="22"/>
      <c r="H8" s="81">
        <f>SUM(C23)</f>
        <v>0</v>
      </c>
      <c r="I8" s="80" t="s">
        <v>39</v>
      </c>
    </row>
    <row r="9" spans="1:9" ht="15" customHeight="1" thickBot="1" x14ac:dyDescent="0.35">
      <c r="A9" s="32"/>
      <c r="B9" s="69" t="s">
        <v>38</v>
      </c>
      <c r="C9" s="71">
        <f>SUM('[1]BIRN Education'!E40)</f>
        <v>0</v>
      </c>
      <c r="D9" s="70">
        <f>SUM('[1]BIRN Education'!F37)</f>
        <v>0</v>
      </c>
      <c r="E9" s="66">
        <v>2</v>
      </c>
      <c r="F9" s="22"/>
      <c r="H9" s="79">
        <f>SUM(C13)</f>
        <v>0</v>
      </c>
      <c r="I9" s="78" t="s">
        <v>37</v>
      </c>
    </row>
    <row r="10" spans="1:9" ht="55.2" x14ac:dyDescent="0.3">
      <c r="A10" s="32"/>
      <c r="B10" s="69" t="s">
        <v>36</v>
      </c>
      <c r="C10" s="71">
        <f>SUM('[1]BIRN Education'!E26)</f>
        <v>14</v>
      </c>
      <c r="D10" s="70">
        <v>0</v>
      </c>
      <c r="E10" s="66">
        <v>1</v>
      </c>
      <c r="F10" s="22" t="s">
        <v>70</v>
      </c>
    </row>
    <row r="11" spans="1:9" ht="15" customHeight="1" x14ac:dyDescent="0.3">
      <c r="A11" s="32" t="s">
        <v>74</v>
      </c>
      <c r="B11" s="69" t="s">
        <v>35</v>
      </c>
      <c r="C11" s="71">
        <f>SUM('[1]BIRN Support'!E8)</f>
        <v>0</v>
      </c>
      <c r="D11" s="70">
        <f>SUM('[1]BIRN Support'!F8)</f>
        <v>0</v>
      </c>
      <c r="E11" s="77">
        <v>2</v>
      </c>
      <c r="F11" s="22"/>
    </row>
    <row r="12" spans="1:9" ht="15" customHeight="1" x14ac:dyDescent="0.3">
      <c r="A12" s="32"/>
      <c r="B12" s="69" t="s">
        <v>34</v>
      </c>
      <c r="C12" s="71">
        <v>2</v>
      </c>
      <c r="D12" s="76"/>
      <c r="E12" s="75">
        <v>2</v>
      </c>
      <c r="F12" s="22" t="s">
        <v>60</v>
      </c>
    </row>
    <row r="13" spans="1:9" ht="15" customHeight="1" x14ac:dyDescent="0.3">
      <c r="A13" s="32"/>
      <c r="B13" s="69" t="s">
        <v>33</v>
      </c>
      <c r="C13" s="71">
        <v>0</v>
      </c>
      <c r="D13" s="76"/>
      <c r="E13" s="77"/>
      <c r="F13" s="22" t="s">
        <v>71</v>
      </c>
    </row>
    <row r="14" spans="1:9" ht="15" customHeight="1" x14ac:dyDescent="0.3">
      <c r="A14" s="32"/>
      <c r="B14" s="69" t="s">
        <v>75</v>
      </c>
      <c r="C14" s="71">
        <f>SUM('[1]BIRN Support'!E76)</f>
        <v>86</v>
      </c>
      <c r="D14" s="70">
        <v>6</v>
      </c>
      <c r="E14" s="66">
        <v>12</v>
      </c>
      <c r="F14" s="22" t="s">
        <v>67</v>
      </c>
    </row>
    <row r="15" spans="1:9" ht="15" customHeight="1" x14ac:dyDescent="0.3">
      <c r="A15" s="32"/>
      <c r="B15" s="69" t="s">
        <v>68</v>
      </c>
      <c r="C15" s="71">
        <v>28</v>
      </c>
      <c r="D15" s="70">
        <v>3</v>
      </c>
      <c r="E15" s="66"/>
      <c r="F15" s="22" t="s">
        <v>73</v>
      </c>
    </row>
    <row r="16" spans="1:9" ht="15" customHeight="1" x14ac:dyDescent="0.3">
      <c r="A16" s="32"/>
      <c r="B16" s="69" t="s">
        <v>32</v>
      </c>
      <c r="C16" s="71">
        <f>SUM('[1]BIRN Support'!E34)</f>
        <v>20</v>
      </c>
      <c r="D16" s="70">
        <f>SUM('[1]BIRN Support'!F34)</f>
        <v>2</v>
      </c>
      <c r="E16" s="66">
        <v>6</v>
      </c>
      <c r="F16" s="22" t="s">
        <v>76</v>
      </c>
    </row>
    <row r="17" spans="1:8" ht="15" customHeight="1" x14ac:dyDescent="0.3">
      <c r="A17" s="32"/>
      <c r="B17" s="69" t="s">
        <v>69</v>
      </c>
      <c r="C17" s="71">
        <f>C16</f>
        <v>20</v>
      </c>
      <c r="D17" s="74">
        <f>SUM('[1]BIRN Outreach'!F30)</f>
        <v>1</v>
      </c>
      <c r="E17" s="66">
        <v>4</v>
      </c>
      <c r="F17" s="73"/>
    </row>
    <row r="18" spans="1:8" ht="15" customHeight="1" x14ac:dyDescent="0.3">
      <c r="A18" s="32"/>
      <c r="B18" s="69" t="s">
        <v>31</v>
      </c>
      <c r="C18" s="72"/>
      <c r="D18" s="70">
        <f>SUM('[1]BIRN Support'!F83)</f>
        <v>0</v>
      </c>
      <c r="E18" s="66">
        <v>4</v>
      </c>
      <c r="F18" s="22"/>
    </row>
    <row r="19" spans="1:8" ht="15" customHeight="1" x14ac:dyDescent="0.3">
      <c r="A19" s="32"/>
      <c r="B19" s="69" t="s">
        <v>30</v>
      </c>
      <c r="C19" s="71">
        <f>SUM('[1]BIRN Support'!E91)</f>
        <v>0</v>
      </c>
      <c r="D19" s="70">
        <f>SUM('[1]BIRN Support'!F91)</f>
        <v>0</v>
      </c>
      <c r="E19" s="66">
        <v>6</v>
      </c>
      <c r="F19" s="22"/>
    </row>
    <row r="20" spans="1:8" ht="15" customHeight="1" x14ac:dyDescent="0.3">
      <c r="A20" s="26" t="s">
        <v>29</v>
      </c>
      <c r="B20" s="69" t="s">
        <v>28</v>
      </c>
      <c r="C20" s="68"/>
      <c r="D20" s="70">
        <f>'[1]BIRN Support'!F92</f>
        <v>0</v>
      </c>
      <c r="E20" s="66"/>
      <c r="F20" s="22"/>
    </row>
    <row r="21" spans="1:8" ht="15" customHeight="1" x14ac:dyDescent="0.3">
      <c r="A21" s="26"/>
      <c r="B21" s="69" t="s">
        <v>27</v>
      </c>
      <c r="C21" s="68">
        <f>'[1]BIRN Support'!E92</f>
        <v>0</v>
      </c>
      <c r="D21" s="67"/>
      <c r="E21" s="66"/>
      <c r="F21" s="22"/>
    </row>
    <row r="22" spans="1:8" ht="15" customHeight="1" x14ac:dyDescent="0.3">
      <c r="A22" s="26" t="s">
        <v>26</v>
      </c>
      <c r="B22" s="65" t="s">
        <v>25</v>
      </c>
      <c r="C22" s="64">
        <f>SUM('[1]BIRN Advocacy'!E47)</f>
        <v>6</v>
      </c>
      <c r="D22" s="33">
        <f>SUM('[1]BIRN Advocacy'!F47)</f>
        <v>0</v>
      </c>
      <c r="E22" s="23"/>
      <c r="F22" s="22"/>
    </row>
    <row r="23" spans="1:8" ht="15" customHeight="1" x14ac:dyDescent="0.3">
      <c r="A23" s="63"/>
      <c r="B23" s="62" t="s">
        <v>24</v>
      </c>
      <c r="C23" s="61">
        <f>SUM('[1]BIRN Advocacy'!E16)</f>
        <v>0</v>
      </c>
      <c r="D23" s="60"/>
      <c r="E23" s="57">
        <v>40</v>
      </c>
      <c r="F23" s="56"/>
    </row>
    <row r="24" spans="1:8" ht="15" customHeight="1" x14ac:dyDescent="0.3">
      <c r="A24" s="63" t="s">
        <v>23</v>
      </c>
      <c r="B24" s="62" t="s">
        <v>22</v>
      </c>
      <c r="C24" s="61">
        <f>SUM('[1]BIRN Support'!E14)</f>
        <v>22</v>
      </c>
      <c r="D24" s="60"/>
      <c r="E24" s="57">
        <v>125</v>
      </c>
      <c r="F24" s="56"/>
    </row>
    <row r="25" spans="1:8" ht="15" customHeight="1" x14ac:dyDescent="0.3">
      <c r="A25" s="63"/>
      <c r="B25" s="62" t="s">
        <v>21</v>
      </c>
      <c r="C25" s="61">
        <v>6</v>
      </c>
      <c r="D25" s="60"/>
      <c r="E25" s="57">
        <v>11</v>
      </c>
      <c r="F25" s="56"/>
    </row>
    <row r="26" spans="1:8" ht="15" customHeight="1" thickBot="1" x14ac:dyDescent="0.35">
      <c r="A26" s="21" t="s">
        <v>4</v>
      </c>
      <c r="B26" s="59"/>
      <c r="C26" s="58">
        <f>SUM(C3:C24)</f>
        <v>2611</v>
      </c>
      <c r="D26" s="18">
        <f>SUM(D3:D23)</f>
        <v>14</v>
      </c>
      <c r="E26" s="57"/>
      <c r="F26" s="56"/>
    </row>
    <row r="27" spans="1:8" ht="15" customHeight="1" thickBot="1" x14ac:dyDescent="0.35">
      <c r="A27" s="55" t="s">
        <v>20</v>
      </c>
      <c r="B27" s="54"/>
      <c r="C27" s="53"/>
      <c r="D27" s="53"/>
      <c r="E27" s="53"/>
      <c r="F27" s="52"/>
    </row>
    <row r="28" spans="1:8" ht="15" customHeight="1" x14ac:dyDescent="0.3">
      <c r="A28" s="51" t="s">
        <v>19</v>
      </c>
      <c r="B28" s="50" t="s">
        <v>18</v>
      </c>
      <c r="C28" s="49">
        <f>SUM('[1]BIRN CommStats'!B7)</f>
        <v>12680</v>
      </c>
      <c r="D28" s="48"/>
      <c r="E28" s="46"/>
      <c r="F28" s="47"/>
    </row>
    <row r="29" spans="1:8" ht="15" customHeight="1" x14ac:dyDescent="0.3">
      <c r="A29" s="32"/>
      <c r="B29" s="43" t="s">
        <v>17</v>
      </c>
      <c r="C29" s="46">
        <f>SUM('[1]BIRN CommStats'!B13)</f>
        <v>10369</v>
      </c>
      <c r="D29" s="34"/>
      <c r="E29" s="29"/>
      <c r="F29" s="22"/>
    </row>
    <row r="30" spans="1:8" ht="15" customHeight="1" x14ac:dyDescent="0.3">
      <c r="A30" s="32"/>
      <c r="B30" s="43" t="s">
        <v>16</v>
      </c>
      <c r="C30" s="45">
        <f>SUM('[1]BIRN CommStats'!B19)</f>
        <v>24911</v>
      </c>
      <c r="D30" s="34"/>
      <c r="E30" s="29"/>
      <c r="F30" s="22"/>
      <c r="H30" s="44"/>
    </row>
    <row r="31" spans="1:8" ht="15" customHeight="1" x14ac:dyDescent="0.3">
      <c r="A31" s="32"/>
      <c r="B31" s="43" t="s">
        <v>15</v>
      </c>
      <c r="C31" s="29">
        <f>SUM('[1]BIRN PublicAwareness'!E19)</f>
        <v>0</v>
      </c>
      <c r="D31" s="35">
        <f>SUM('[1]BIRN PublicAwareness'!F19)</f>
        <v>0</v>
      </c>
      <c r="E31" s="29"/>
      <c r="F31" s="22"/>
    </row>
    <row r="32" spans="1:8" ht="15" customHeight="1" x14ac:dyDescent="0.3">
      <c r="A32" s="32"/>
      <c r="B32" s="43" t="s">
        <v>14</v>
      </c>
      <c r="C32" s="29">
        <f>SUM('[1]BIRN PublicAwareness'!E25)</f>
        <v>0</v>
      </c>
      <c r="D32" s="35">
        <f>SUM('[1]BIRN PublicAwareness'!F25)</f>
        <v>0</v>
      </c>
      <c r="E32" s="29"/>
      <c r="F32" s="22"/>
    </row>
    <row r="33" spans="1:6" ht="29.7" customHeight="1" x14ac:dyDescent="0.3">
      <c r="A33" s="32"/>
      <c r="B33" s="43" t="s">
        <v>13</v>
      </c>
      <c r="C33" s="42">
        <f>SUM('[1]BIRN CommStats'!E43)</f>
        <v>2817</v>
      </c>
      <c r="D33" s="41"/>
      <c r="E33" s="23"/>
      <c r="F33" s="40"/>
    </row>
    <row r="34" spans="1:6" ht="15" customHeight="1" x14ac:dyDescent="0.3">
      <c r="A34" s="32"/>
      <c r="B34" s="39" t="s">
        <v>12</v>
      </c>
      <c r="C34" s="38">
        <v>3217</v>
      </c>
      <c r="D34" s="37"/>
      <c r="E34" s="36"/>
      <c r="F34" s="27" t="s">
        <v>61</v>
      </c>
    </row>
    <row r="35" spans="1:6" ht="15" customHeight="1" x14ac:dyDescent="0.3">
      <c r="A35" s="32"/>
      <c r="B35" s="25" t="s">
        <v>11</v>
      </c>
      <c r="C35" s="35">
        <v>765</v>
      </c>
      <c r="D35" s="34"/>
      <c r="E35" s="29"/>
      <c r="F35" s="27" t="s">
        <v>63</v>
      </c>
    </row>
    <row r="36" spans="1:6" ht="15" customHeight="1" x14ac:dyDescent="0.3">
      <c r="A36" s="32"/>
      <c r="B36" s="25" t="s">
        <v>10</v>
      </c>
      <c r="C36" s="35">
        <v>2000</v>
      </c>
      <c r="D36" s="34"/>
      <c r="E36" s="29"/>
      <c r="F36" s="27" t="s">
        <v>62</v>
      </c>
    </row>
    <row r="37" spans="1:6" ht="15" customHeight="1" x14ac:dyDescent="0.3">
      <c r="A37" s="32"/>
      <c r="B37" s="25" t="s">
        <v>9</v>
      </c>
      <c r="C37" s="30"/>
      <c r="D37" s="33">
        <f>SUM('[1]BIRN PublicAwareness'!F13)</f>
        <v>0</v>
      </c>
      <c r="E37" s="28">
        <v>4</v>
      </c>
      <c r="F37" s="27"/>
    </row>
    <row r="38" spans="1:6" ht="15" customHeight="1" x14ac:dyDescent="0.3">
      <c r="A38" s="32"/>
      <c r="B38" s="31" t="s">
        <v>8</v>
      </c>
      <c r="C38" s="30"/>
      <c r="D38" s="29">
        <v>4</v>
      </c>
      <c r="E38" s="28">
        <v>4</v>
      </c>
      <c r="F38" s="27"/>
    </row>
    <row r="39" spans="1:6" ht="15" customHeight="1" x14ac:dyDescent="0.3">
      <c r="A39" s="26" t="s">
        <v>7</v>
      </c>
      <c r="B39" s="25" t="s">
        <v>6</v>
      </c>
      <c r="C39" s="24">
        <f>SUM('[1]BIRN PublicAwareness'!E34)</f>
        <v>491</v>
      </c>
      <c r="E39" s="23"/>
      <c r="F39" s="22" t="s">
        <v>5</v>
      </c>
    </row>
    <row r="40" spans="1:6" ht="15" customHeight="1" thickBot="1" x14ac:dyDescent="0.35">
      <c r="A40" s="21" t="s">
        <v>4</v>
      </c>
      <c r="B40" s="20"/>
      <c r="C40" s="19">
        <f>SUM(C28:C39)</f>
        <v>57250</v>
      </c>
      <c r="D40" s="18">
        <f>SUM(D37:D39)</f>
        <v>4</v>
      </c>
      <c r="E40" s="3"/>
      <c r="F40" s="17"/>
    </row>
    <row r="41" spans="1:6" ht="15" customHeight="1" x14ac:dyDescent="0.3">
      <c r="A41" s="16" t="s">
        <v>3</v>
      </c>
      <c r="B41" s="15" t="s">
        <v>2</v>
      </c>
      <c r="C41" s="14">
        <f>SUM(C26+C39)</f>
        <v>3102</v>
      </c>
      <c r="D41" s="13"/>
      <c r="E41" s="12"/>
      <c r="F41" s="108"/>
    </row>
    <row r="42" spans="1:6" ht="15" customHeight="1" x14ac:dyDescent="0.3">
      <c r="A42" s="11"/>
      <c r="B42" s="10" t="s">
        <v>1</v>
      </c>
      <c r="C42" s="9">
        <f>SUM(C28+C33)</f>
        <v>15497</v>
      </c>
      <c r="D42" s="8"/>
      <c r="E42" s="7"/>
      <c r="F42" s="109"/>
    </row>
    <row r="43" spans="1:6" ht="15" customHeight="1" thickBot="1" x14ac:dyDescent="0.35">
      <c r="A43" s="6" t="s">
        <v>0</v>
      </c>
      <c r="B43" s="5"/>
      <c r="C43" s="4">
        <f>SUM(D26+D40)</f>
        <v>18</v>
      </c>
      <c r="D43" s="3"/>
      <c r="E43" s="2"/>
      <c r="F43" s="110"/>
    </row>
  </sheetData>
  <mergeCells count="3">
    <mergeCell ref="A1:B1"/>
    <mergeCell ref="H2:I2"/>
    <mergeCell ref="F41:F4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BOARD (7302023)</vt:lpstr>
    </vt:vector>
  </TitlesOfParts>
  <Company>Brain Injury Association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Holloway</dc:creator>
  <cp:lastModifiedBy>Debra Holloway</cp:lastModifiedBy>
  <dcterms:created xsi:type="dcterms:W3CDTF">2023-10-11T19:55:57Z</dcterms:created>
  <dcterms:modified xsi:type="dcterms:W3CDTF">2023-11-06T20:43:14Z</dcterms:modified>
</cp:coreProperties>
</file>