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OneDrive - Brain Injury Association of Virginia\Documents\"/>
    </mc:Choice>
  </mc:AlternateContent>
  <bookViews>
    <workbookView xWindow="0" yWindow="0" windowWidth="28800" windowHeight="13125"/>
  </bookViews>
  <sheets>
    <sheet name="BOARD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D40" i="1"/>
  <c r="D43" i="1" s="1"/>
  <c r="C39" i="1"/>
  <c r="C38" i="1"/>
  <c r="C37" i="1"/>
  <c r="C36" i="1"/>
  <c r="D35" i="1"/>
  <c r="C35" i="1"/>
  <c r="D34" i="1"/>
  <c r="C34" i="1"/>
  <c r="H7" i="1" s="1"/>
  <c r="C33" i="1"/>
  <c r="C43" i="1" s="1"/>
  <c r="C32" i="1"/>
  <c r="C31" i="1"/>
  <c r="C45" i="1" s="1"/>
  <c r="C27" i="1"/>
  <c r="C26" i="1"/>
  <c r="D25" i="1"/>
  <c r="C24" i="1"/>
  <c r="D23" i="1"/>
  <c r="D21" i="1"/>
  <c r="C21" i="1"/>
  <c r="D20" i="1"/>
  <c r="D19" i="1"/>
  <c r="C19" i="1"/>
  <c r="D18" i="1"/>
  <c r="C18" i="1"/>
  <c r="D17" i="1"/>
  <c r="C17" i="1"/>
  <c r="D16" i="1"/>
  <c r="C16" i="1"/>
  <c r="D15" i="1"/>
  <c r="C15" i="1"/>
  <c r="D14" i="1"/>
  <c r="C14" i="1"/>
  <c r="C12" i="1"/>
  <c r="D11" i="1"/>
  <c r="C11" i="1"/>
  <c r="C10" i="1"/>
  <c r="D9" i="1"/>
  <c r="C9" i="1"/>
  <c r="H8" i="1"/>
  <c r="D8" i="1"/>
  <c r="D7" i="1"/>
  <c r="C7" i="1"/>
  <c r="D6" i="1"/>
  <c r="D29" i="1" s="1"/>
  <c r="C46" i="1" s="1"/>
  <c r="C6" i="1"/>
  <c r="H4" i="1" s="1"/>
  <c r="H5" i="1"/>
  <c r="C5" i="1"/>
  <c r="C29" i="1" s="1"/>
  <c r="C44" i="1" s="1"/>
  <c r="C4" i="1"/>
  <c r="C3" i="1"/>
  <c r="H6" i="1" l="1"/>
</calcChain>
</file>

<file path=xl/sharedStrings.xml><?xml version="1.0" encoding="utf-8"?>
<sst xmlns="http://schemas.openxmlformats.org/spreadsheetml/2006/main" count="81" uniqueCount="77">
  <si>
    <t>BIAV
FY23 Key Metrics Dashboard</t>
  </si>
  <si>
    <t># Served</t>
  </si>
  <si>
    <t># of Events</t>
  </si>
  <si>
    <t>Annual Goal</t>
  </si>
  <si>
    <t xml:space="preserve">Notes: </t>
  </si>
  <si>
    <t>A.  PROGRAMS</t>
  </si>
  <si>
    <t>Summary Table</t>
  </si>
  <si>
    <t>1. Registry Outreach</t>
  </si>
  <si>
    <t>VSTR mailings</t>
  </si>
  <si>
    <t>Category</t>
  </si>
  <si>
    <t>2. I&amp;R</t>
  </si>
  <si>
    <t>Traditional, chat, resource request form submission</t>
  </si>
  <si>
    <t>Education</t>
  </si>
  <si>
    <t>On-line I &amp; R (website downloads)</t>
  </si>
  <si>
    <t>Outreach</t>
  </si>
  <si>
    <t>3.Education</t>
  </si>
  <si>
    <t>Making Headway</t>
  </si>
  <si>
    <t>October - Roanoke</t>
  </si>
  <si>
    <t>Support</t>
  </si>
  <si>
    <t>Inservices</t>
  </si>
  <si>
    <t>for board report add fed grant #'s</t>
  </si>
  <si>
    <t>PA</t>
  </si>
  <si>
    <t>Web-based trainings:professionals</t>
  </si>
  <si>
    <t>Advocacy</t>
  </si>
  <si>
    <t>Web-based training: PWBI, caregiver</t>
  </si>
  <si>
    <t>VDH</t>
  </si>
  <si>
    <t>E-learning module</t>
  </si>
  <si>
    <t>SAI Lunch and Learn</t>
  </si>
  <si>
    <t>Intern Program</t>
  </si>
  <si>
    <t>Domestic Violence Staff Trained in BI</t>
  </si>
  <si>
    <t xml:space="preserve">4. Support </t>
  </si>
  <si>
    <t>Education activities for SG leaders</t>
  </si>
  <si>
    <t>PWBI SG activities: local and virtual</t>
  </si>
  <si>
    <t>probably should average at year end</t>
  </si>
  <si>
    <t>Caregiver SG activities: virtual</t>
  </si>
  <si>
    <t>Peer Communities-Virtual</t>
  </si>
  <si>
    <t>Support Group Leader Peer Communities</t>
  </si>
  <si>
    <t>Advisory Group engagement</t>
  </si>
  <si>
    <t>Speakers Bureau presentations</t>
  </si>
  <si>
    <t>Social Activities</t>
  </si>
  <si>
    <t>revised goal</t>
  </si>
  <si>
    <t>Number of DV survivors screened</t>
  </si>
  <si>
    <t>311 January to August, 2022</t>
  </si>
  <si>
    <t>5. Camp 2022</t>
  </si>
  <si>
    <t>Number of campers</t>
  </si>
  <si>
    <t>manual entry</t>
  </si>
  <si>
    <t>Number receiving financial aid</t>
  </si>
  <si>
    <t>6. Advocacy</t>
  </si>
  <si>
    <t>Policy meetings</t>
  </si>
  <si>
    <t>Number of advocates trained</t>
  </si>
  <si>
    <t>7. Community Engagement</t>
  </si>
  <si>
    <t>SAI referrals</t>
  </si>
  <si>
    <t>Number of DV Community Partners</t>
  </si>
  <si>
    <t>TOTAL</t>
  </si>
  <si>
    <t xml:space="preserve">B. PA/PR </t>
  </si>
  <si>
    <t>1. Communications</t>
  </si>
  <si>
    <r>
      <rPr>
        <b/>
        <sz val="10"/>
        <color rgb="FF000000"/>
        <rFont val="Calibri"/>
        <family val="2"/>
        <scheme val="minor"/>
      </rPr>
      <t>a. Website</t>
    </r>
    <r>
      <rPr>
        <sz val="10"/>
        <color rgb="FF000000"/>
        <rFont val="Calibri"/>
        <family val="2"/>
        <scheme val="minor"/>
      </rPr>
      <t>:  total visits</t>
    </r>
  </si>
  <si>
    <t xml:space="preserve">                     unique visitors</t>
  </si>
  <si>
    <t xml:space="preserve">                     page views</t>
  </si>
  <si>
    <r>
      <rPr>
        <b/>
        <sz val="10"/>
        <color rgb="FF000000"/>
        <rFont val="Calibri"/>
        <family val="2"/>
        <scheme val="minor"/>
      </rPr>
      <t>b. Targeted Messaging</t>
    </r>
    <r>
      <rPr>
        <sz val="10"/>
        <color rgb="FF000000"/>
        <rFont val="Calibri"/>
        <family val="2"/>
        <scheme val="minor"/>
      </rPr>
      <t>: Donors</t>
    </r>
  </si>
  <si>
    <t xml:space="preserve">                                             Members</t>
  </si>
  <si>
    <r>
      <rPr>
        <b/>
        <sz val="10"/>
        <color rgb="FF000000"/>
        <rFont val="Calibri"/>
        <family val="2"/>
        <scheme val="minor"/>
      </rPr>
      <t>c.</t>
    </r>
    <r>
      <rPr>
        <sz val="10"/>
        <color rgb="FF000000"/>
        <rFont val="Calibri"/>
        <family val="2"/>
        <scheme val="minor"/>
      </rPr>
      <t xml:space="preserve"> </t>
    </r>
    <r>
      <rPr>
        <b/>
        <sz val="10"/>
        <color rgb="FF000000"/>
        <rFont val="Calibri"/>
        <family val="2"/>
        <scheme val="minor"/>
      </rPr>
      <t>E-Newsletters</t>
    </r>
    <r>
      <rPr>
        <sz val="10"/>
        <color rgb="FF000000"/>
        <rFont val="Calibri"/>
        <family val="2"/>
        <scheme val="minor"/>
      </rPr>
      <t xml:space="preserve">: </t>
    </r>
  </si>
  <si>
    <t xml:space="preserve">manual entry...current quarter average; from CommStats page </t>
  </si>
  <si>
    <t>d. Facebook:   Total Followers</t>
  </si>
  <si>
    <t>manual entry from Comms page</t>
  </si>
  <si>
    <t>e. Twitter:   Total Followers</t>
  </si>
  <si>
    <t>f. Instagram: Total Followers</t>
  </si>
  <si>
    <t>g. Print or broadcast media attempts</t>
  </si>
  <si>
    <t>h. Podcasts</t>
  </si>
  <si>
    <t>manual entry from Fed and PA tabs</t>
  </si>
  <si>
    <t>2. Events</t>
  </si>
  <si>
    <t>Agency Hosted (direct)</t>
  </si>
  <si>
    <t>Golf, GA, Awareness Day, Safety Week and Pilot Club presentations</t>
  </si>
  <si>
    <t xml:space="preserve">People Impacted </t>
  </si>
  <si>
    <t>Direct</t>
  </si>
  <si>
    <t>Indirect</t>
  </si>
  <si>
    <t>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</si>
</sst>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6" fillId="3" borderId="5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6" fillId="2" borderId="8" xfId="0" applyFont="1" applyFill="1" applyBorder="1" applyAlignment="1">
      <alignment vertical="top"/>
    </xf>
    <xf numFmtId="3" fontId="8" fillId="4" borderId="8" xfId="0" applyNumberFormat="1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2" borderId="8" xfId="0" applyFont="1" applyFill="1" applyBorder="1" applyAlignment="1">
      <alignment horizontal="left" vertical="top" wrapText="1"/>
    </xf>
    <xf numFmtId="0" fontId="9" fillId="0" borderId="9" xfId="0" applyFont="1" applyBorder="1"/>
    <xf numFmtId="0" fontId="9" fillId="0" borderId="10" xfId="0" applyFont="1" applyBorder="1"/>
    <xf numFmtId="0" fontId="7" fillId="0" borderId="11" xfId="0" applyFont="1" applyBorder="1" applyAlignment="1">
      <alignment vertical="top" wrapText="1"/>
    </xf>
    <xf numFmtId="0" fontId="6" fillId="2" borderId="11" xfId="0" applyFont="1" applyFill="1" applyBorder="1" applyAlignment="1">
      <alignment vertical="top" wrapText="1"/>
    </xf>
    <xf numFmtId="0" fontId="10" fillId="4" borderId="11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2" borderId="11" xfId="0" applyFont="1" applyFill="1" applyBorder="1" applyAlignment="1">
      <alignment horizontal="left" vertical="top" wrapText="1"/>
    </xf>
    <xf numFmtId="0" fontId="11" fillId="0" borderId="9" xfId="0" applyFont="1" applyBorder="1"/>
    <xf numFmtId="0" fontId="1" fillId="0" borderId="10" xfId="0" applyFont="1" applyBorder="1"/>
    <xf numFmtId="0" fontId="6" fillId="2" borderId="11" xfId="0" applyFont="1" applyFill="1" applyBorder="1" applyAlignment="1">
      <alignment vertical="top"/>
    </xf>
    <xf numFmtId="3" fontId="10" fillId="0" borderId="8" xfId="0" applyNumberFormat="1" applyFont="1" applyBorder="1" applyAlignment="1">
      <alignment horizontal="center" vertical="top" wrapText="1"/>
    </xf>
    <xf numFmtId="3" fontId="0" fillId="0" borderId="9" xfId="0" applyNumberFormat="1" applyBorder="1"/>
    <xf numFmtId="0" fontId="12" fillId="0" borderId="11" xfId="0" applyFont="1" applyBorder="1" applyAlignment="1">
      <alignment vertical="top" wrapText="1"/>
    </xf>
    <xf numFmtId="0" fontId="6" fillId="4" borderId="11" xfId="0" applyFont="1" applyFill="1" applyBorder="1" applyAlignment="1">
      <alignment horizontal="center" vertical="top"/>
    </xf>
    <xf numFmtId="0" fontId="6" fillId="6" borderId="11" xfId="0" applyFont="1" applyFill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164" fontId="8" fillId="2" borderId="11" xfId="0" applyNumberFormat="1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center" vertical="top" wrapText="1"/>
    </xf>
    <xf numFmtId="0" fontId="6" fillId="6" borderId="11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6" fillId="7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left" vertical="top" wrapText="1"/>
    </xf>
    <xf numFmtId="0" fontId="0" fillId="0" borderId="13" xfId="0" applyBorder="1"/>
    <xf numFmtId="0" fontId="1" fillId="0" borderId="14" xfId="0" applyFont="1" applyBorder="1"/>
    <xf numFmtId="0" fontId="6" fillId="2" borderId="11" xfId="0" applyFont="1" applyFill="1" applyBorder="1" applyAlignment="1">
      <alignment horizontal="center" vertical="top" wrapText="1"/>
    </xf>
    <xf numFmtId="0" fontId="6" fillId="8" borderId="11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vertical="top" wrapText="1"/>
    </xf>
    <xf numFmtId="0" fontId="13" fillId="6" borderId="11" xfId="0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left" vertical="top" wrapText="1"/>
    </xf>
    <xf numFmtId="0" fontId="6" fillId="5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vertical="top"/>
    </xf>
    <xf numFmtId="3" fontId="6" fillId="5" borderId="11" xfId="0" applyNumberFormat="1" applyFont="1" applyFill="1" applyBorder="1" applyAlignment="1">
      <alignment horizontal="center" vertical="top"/>
    </xf>
    <xf numFmtId="0" fontId="0" fillId="0" borderId="3" xfId="0" applyBorder="1" applyAlignment="1">
      <alignment vertical="top"/>
    </xf>
    <xf numFmtId="0" fontId="6" fillId="2" borderId="3" xfId="0" applyFont="1" applyFill="1" applyBorder="1" applyAlignment="1">
      <alignment vertical="top"/>
    </xf>
    <xf numFmtId="3" fontId="6" fillId="4" borderId="3" xfId="0" applyNumberFormat="1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vertical="top"/>
    </xf>
    <xf numFmtId="3" fontId="4" fillId="4" borderId="3" xfId="0" applyNumberFormat="1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16" fillId="3" borderId="4" xfId="0" applyFont="1" applyFill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7" fillId="2" borderId="8" xfId="0" applyFont="1" applyFill="1" applyBorder="1" applyAlignment="1">
      <alignment vertical="top" wrapText="1"/>
    </xf>
    <xf numFmtId="3" fontId="17" fillId="9" borderId="8" xfId="0" applyNumberFormat="1" applyFont="1" applyFill="1" applyBorder="1" applyAlignment="1">
      <alignment horizontal="center" vertical="top" wrapText="1"/>
    </xf>
    <xf numFmtId="3" fontId="17" fillId="5" borderId="8" xfId="0" applyNumberFormat="1" applyFont="1" applyFill="1" applyBorder="1" applyAlignment="1">
      <alignment horizontal="center" vertical="top" wrapText="1"/>
    </xf>
    <xf numFmtId="3" fontId="17" fillId="0" borderId="8" xfId="0" applyNumberFormat="1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left" vertical="top" wrapText="1"/>
    </xf>
    <xf numFmtId="0" fontId="17" fillId="2" borderId="11" xfId="0" applyFont="1" applyFill="1" applyBorder="1" applyAlignment="1">
      <alignment vertical="top" wrapText="1"/>
    </xf>
    <xf numFmtId="3" fontId="17" fillId="5" borderId="11" xfId="0" applyNumberFormat="1" applyFont="1" applyFill="1" applyBorder="1" applyAlignment="1">
      <alignment horizontal="center" vertical="top" wrapText="1"/>
    </xf>
    <xf numFmtId="3" fontId="17" fillId="0" borderId="11" xfId="0" applyNumberFormat="1" applyFont="1" applyBorder="1" applyAlignment="1">
      <alignment horizontal="center" vertical="top" wrapText="1"/>
    </xf>
    <xf numFmtId="3" fontId="13" fillId="0" borderId="11" xfId="0" applyNumberFormat="1" applyFont="1" applyBorder="1" applyAlignment="1">
      <alignment horizontal="center" vertical="top" wrapText="1"/>
    </xf>
    <xf numFmtId="3" fontId="17" fillId="2" borderId="11" xfId="0" applyNumberFormat="1" applyFont="1" applyFill="1" applyBorder="1" applyAlignment="1">
      <alignment horizontal="center" vertical="top" wrapText="1"/>
    </xf>
    <xf numFmtId="3" fontId="6" fillId="9" borderId="11" xfId="0" applyNumberFormat="1" applyFont="1" applyFill="1" applyBorder="1" applyAlignment="1">
      <alignment horizontal="center" vertical="top"/>
    </xf>
    <xf numFmtId="0" fontId="14" fillId="5" borderId="11" xfId="0" applyFont="1" applyFill="1" applyBorder="1" applyAlignment="1">
      <alignment horizontal="center" vertical="top"/>
    </xf>
    <xf numFmtId="0" fontId="19" fillId="0" borderId="11" xfId="0" applyFont="1" applyBorder="1" applyAlignment="1">
      <alignment horizontal="left" vertical="top" wrapText="1"/>
    </xf>
    <xf numFmtId="0" fontId="18" fillId="2" borderId="11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top"/>
    </xf>
    <xf numFmtId="0" fontId="17" fillId="5" borderId="11" xfId="0" applyFont="1" applyFill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17" fillId="2" borderId="11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vertical="top"/>
    </xf>
    <xf numFmtId="3" fontId="17" fillId="10" borderId="11" xfId="0" applyNumberFormat="1" applyFont="1" applyFill="1" applyBorder="1" applyAlignment="1">
      <alignment horizontal="center" vertical="top" wrapText="1"/>
    </xf>
    <xf numFmtId="3" fontId="17" fillId="7" borderId="11" xfId="0" applyNumberFormat="1" applyFont="1" applyFill="1" applyBorder="1" applyAlignment="1">
      <alignment horizontal="center" vertical="top" wrapText="1"/>
    </xf>
    <xf numFmtId="0" fontId="4" fillId="0" borderId="11" xfId="0" applyFont="1" applyBorder="1" applyAlignment="1">
      <alignment vertical="top"/>
    </xf>
    <xf numFmtId="0" fontId="13" fillId="4" borderId="11" xfId="0" applyFont="1" applyFill="1" applyBorder="1" applyAlignment="1">
      <alignment horizontal="center" vertical="top"/>
    </xf>
    <xf numFmtId="14" fontId="8" fillId="2" borderId="15" xfId="0" applyNumberFormat="1" applyFont="1" applyFill="1" applyBorder="1" applyAlignment="1">
      <alignment horizontal="right" vertical="top" wrapText="1"/>
    </xf>
    <xf numFmtId="3" fontId="4" fillId="0" borderId="3" xfId="0" applyNumberFormat="1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1" xfId="0" applyFont="1" applyBorder="1" applyAlignment="1">
      <alignment horizontal="left" vertical="top" wrapText="1"/>
    </xf>
    <xf numFmtId="0" fontId="15" fillId="0" borderId="16" xfId="0" applyFont="1" applyBorder="1" applyAlignment="1">
      <alignment vertical="top"/>
    </xf>
    <xf numFmtId="0" fontId="20" fillId="0" borderId="8" xfId="0" applyFont="1" applyBorder="1" applyAlignment="1">
      <alignment vertical="top"/>
    </xf>
    <xf numFmtId="3" fontId="20" fillId="4" borderId="16" xfId="0" applyNumberFormat="1" applyFont="1" applyFill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0" fontId="14" fillId="0" borderId="17" xfId="0" applyFont="1" applyBorder="1" applyAlignment="1">
      <alignment horizontal="left" vertical="center" wrapText="1"/>
    </xf>
    <xf numFmtId="0" fontId="15" fillId="0" borderId="11" xfId="0" applyFont="1" applyBorder="1" applyAlignment="1">
      <alignment vertical="top"/>
    </xf>
    <xf numFmtId="0" fontId="20" fillId="0" borderId="11" xfId="0" applyFont="1" applyBorder="1" applyAlignment="1">
      <alignment vertical="top"/>
    </xf>
    <xf numFmtId="3" fontId="20" fillId="9" borderId="11" xfId="0" applyNumberFormat="1" applyFont="1" applyFill="1" applyBorder="1" applyAlignment="1">
      <alignment horizontal="center" vertical="top"/>
    </xf>
    <xf numFmtId="0" fontId="20" fillId="0" borderId="11" xfId="0" applyFont="1" applyBorder="1" applyAlignment="1">
      <alignment horizontal="center" vertical="top"/>
    </xf>
    <xf numFmtId="0" fontId="20" fillId="0" borderId="18" xfId="0" applyFont="1" applyBorder="1" applyAlignment="1">
      <alignment horizontal="center" vertical="top"/>
    </xf>
    <xf numFmtId="0" fontId="14" fillId="0" borderId="19" xfId="0" applyFont="1" applyBorder="1" applyAlignment="1">
      <alignment horizontal="left" vertical="center" wrapText="1"/>
    </xf>
    <xf numFmtId="0" fontId="15" fillId="0" borderId="15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20" fillId="6" borderId="15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4" fillId="0" borderId="20" xfId="0" applyFont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Grant%20Deliverables\FY2023\2023.0701%20%20Deliverables%20F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VDH"/>
      <sheetName val="FedGrant"/>
      <sheetName val="Education"/>
      <sheetName val="Outreach"/>
      <sheetName val="Support"/>
      <sheetName val="PublicAwareness"/>
      <sheetName val="Advocacy"/>
      <sheetName val="IandR"/>
      <sheetName val="Data"/>
      <sheetName val="CommStats"/>
      <sheetName val="Interns"/>
      <sheetName val="For ED Use Only"/>
    </sheetNames>
    <sheetDataSet>
      <sheetData sheetId="0"/>
      <sheetData sheetId="1"/>
      <sheetData sheetId="2">
        <row r="35">
          <cell r="C35">
            <v>95</v>
          </cell>
          <cell r="D35">
            <v>11</v>
          </cell>
        </row>
      </sheetData>
      <sheetData sheetId="3">
        <row r="16">
          <cell r="E16">
            <v>64</v>
          </cell>
          <cell r="F16">
            <v>4</v>
          </cell>
        </row>
        <row r="18">
          <cell r="F18">
            <v>1</v>
          </cell>
        </row>
        <row r="26">
          <cell r="E26">
            <v>24</v>
          </cell>
        </row>
        <row r="33">
          <cell r="E33">
            <v>13</v>
          </cell>
          <cell r="F33">
            <v>2</v>
          </cell>
        </row>
        <row r="35">
          <cell r="E35">
            <v>59</v>
          </cell>
          <cell r="F35">
            <v>1</v>
          </cell>
        </row>
        <row r="48">
          <cell r="E48">
            <v>4</v>
          </cell>
        </row>
      </sheetData>
      <sheetData sheetId="4">
        <row r="10">
          <cell r="E10">
            <v>8188</v>
          </cell>
        </row>
        <row r="24">
          <cell r="E24">
            <v>70</v>
          </cell>
          <cell r="F24">
            <v>10</v>
          </cell>
        </row>
        <row r="30">
          <cell r="E30">
            <v>4</v>
          </cell>
          <cell r="F30">
            <v>1</v>
          </cell>
        </row>
      </sheetData>
      <sheetData sheetId="5">
        <row r="8">
          <cell r="E8">
            <v>30</v>
          </cell>
          <cell r="F8">
            <v>2</v>
          </cell>
        </row>
        <row r="14">
          <cell r="E14">
            <v>82</v>
          </cell>
        </row>
        <row r="34">
          <cell r="E34">
            <v>38</v>
          </cell>
          <cell r="F34">
            <v>4</v>
          </cell>
        </row>
        <row r="47">
          <cell r="E47">
            <v>218</v>
          </cell>
          <cell r="F47">
            <v>0</v>
          </cell>
        </row>
        <row r="75">
          <cell r="E75">
            <v>186</v>
          </cell>
          <cell r="F75">
            <v>10</v>
          </cell>
        </row>
        <row r="82">
          <cell r="F82">
            <v>4</v>
          </cell>
        </row>
        <row r="90">
          <cell r="E90">
            <v>15</v>
          </cell>
          <cell r="F90">
            <v>4</v>
          </cell>
        </row>
      </sheetData>
      <sheetData sheetId="6">
        <row r="13">
          <cell r="F13">
            <v>7</v>
          </cell>
        </row>
        <row r="19">
          <cell r="E19">
            <v>418</v>
          </cell>
          <cell r="F19">
            <v>1</v>
          </cell>
        </row>
        <row r="25">
          <cell r="E25">
            <v>580</v>
          </cell>
          <cell r="F25">
            <v>1</v>
          </cell>
        </row>
        <row r="34">
          <cell r="E34">
            <v>518</v>
          </cell>
        </row>
      </sheetData>
      <sheetData sheetId="7">
        <row r="16">
          <cell r="E16">
            <v>118</v>
          </cell>
        </row>
        <row r="59">
          <cell r="F59">
            <v>41</v>
          </cell>
        </row>
      </sheetData>
      <sheetData sheetId="8">
        <row r="20">
          <cell r="E20">
            <v>818</v>
          </cell>
        </row>
        <row r="26">
          <cell r="E26">
            <v>2765</v>
          </cell>
        </row>
      </sheetData>
      <sheetData sheetId="9"/>
      <sheetData sheetId="10">
        <row r="3">
          <cell r="C3">
            <v>11874</v>
          </cell>
        </row>
        <row r="9">
          <cell r="C9">
            <v>9672</v>
          </cell>
        </row>
        <row r="15">
          <cell r="C15">
            <v>25018</v>
          </cell>
        </row>
        <row r="21">
          <cell r="C21">
            <v>3026</v>
          </cell>
        </row>
        <row r="22">
          <cell r="B22">
            <v>85</v>
          </cell>
        </row>
        <row r="28">
          <cell r="C28">
            <v>638</v>
          </cell>
        </row>
        <row r="29">
          <cell r="B29">
            <v>105</v>
          </cell>
        </row>
        <row r="35">
          <cell r="C35">
            <v>1608</v>
          </cell>
        </row>
        <row r="36">
          <cell r="B36">
            <v>115</v>
          </cell>
        </row>
        <row r="43">
          <cell r="E43">
            <v>4085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zoomScale="110" zoomScaleNormal="110" workbookViewId="0">
      <selection activeCell="D9" sqref="D9"/>
    </sheetView>
  </sheetViews>
  <sheetFormatPr defaultColWidth="8.7109375" defaultRowHeight="15" x14ac:dyDescent="0.25"/>
  <cols>
    <col min="1" max="2" width="35.7109375" customWidth="1"/>
    <col min="3" max="3" width="14.7109375" customWidth="1"/>
    <col min="4" max="5" width="11.42578125" customWidth="1"/>
    <col min="6" max="6" width="36.7109375" style="109" customWidth="1"/>
    <col min="7" max="7" width="11.42578125" customWidth="1"/>
    <col min="9" max="9" width="9.7109375" bestFit="1" customWidth="1"/>
  </cols>
  <sheetData>
    <row r="1" spans="1:9" ht="36.75" customHeight="1" thickBot="1" x14ac:dyDescent="0.3">
      <c r="A1" s="1" t="s">
        <v>0</v>
      </c>
      <c r="B1" s="2"/>
      <c r="C1" s="3" t="s">
        <v>1</v>
      </c>
      <c r="D1" s="3" t="s">
        <v>2</v>
      </c>
      <c r="E1" s="4" t="s">
        <v>3</v>
      </c>
      <c r="F1" s="5" t="s">
        <v>4</v>
      </c>
    </row>
    <row r="2" spans="1:9" ht="15" customHeight="1" thickBot="1" x14ac:dyDescent="0.3">
      <c r="A2" s="6" t="s">
        <v>5</v>
      </c>
      <c r="B2" s="7"/>
      <c r="C2" s="8"/>
      <c r="D2" s="8"/>
      <c r="E2" s="8"/>
      <c r="F2" s="9"/>
      <c r="H2" s="10" t="s">
        <v>6</v>
      </c>
      <c r="I2" s="11"/>
    </row>
    <row r="3" spans="1:9" ht="15" customHeight="1" x14ac:dyDescent="0.25">
      <c r="A3" s="12" t="s">
        <v>7</v>
      </c>
      <c r="B3" s="13" t="s">
        <v>8</v>
      </c>
      <c r="C3" s="14">
        <f>SUM([1]Outreach!E10)</f>
        <v>8188</v>
      </c>
      <c r="D3" s="15"/>
      <c r="E3" s="16"/>
      <c r="F3" s="17"/>
      <c r="H3" s="18" t="s">
        <v>1</v>
      </c>
      <c r="I3" s="19" t="s">
        <v>9</v>
      </c>
    </row>
    <row r="4" spans="1:9" ht="30" customHeight="1" x14ac:dyDescent="0.25">
      <c r="A4" s="20" t="s">
        <v>10</v>
      </c>
      <c r="B4" s="21" t="s">
        <v>11</v>
      </c>
      <c r="C4" s="22">
        <f>SUM([1]IandR!E20)</f>
        <v>818</v>
      </c>
      <c r="D4" s="23"/>
      <c r="E4" s="24">
        <v>700</v>
      </c>
      <c r="F4" s="25"/>
      <c r="H4" s="26">
        <f>SUM(C6+C7+C8+C9+C10+C11+C12+C13+C14)</f>
        <v>278</v>
      </c>
      <c r="I4" s="27" t="s">
        <v>12</v>
      </c>
    </row>
    <row r="5" spans="1:9" ht="15" customHeight="1" x14ac:dyDescent="0.25">
      <c r="A5" s="20"/>
      <c r="B5" s="28" t="s">
        <v>13</v>
      </c>
      <c r="C5" s="22">
        <f>SUM([1]IandR!E26)</f>
        <v>2765</v>
      </c>
      <c r="D5" s="23"/>
      <c r="E5" s="29">
        <v>5000</v>
      </c>
      <c r="F5" s="25"/>
      <c r="H5" s="30">
        <f>SUM(C3)</f>
        <v>8188</v>
      </c>
      <c r="I5" s="27" t="s">
        <v>14</v>
      </c>
    </row>
    <row r="6" spans="1:9" ht="15" customHeight="1" x14ac:dyDescent="0.25">
      <c r="A6" s="31" t="s">
        <v>15</v>
      </c>
      <c r="B6" s="28" t="s">
        <v>16</v>
      </c>
      <c r="C6" s="32">
        <f>[1]Education!E35</f>
        <v>59</v>
      </c>
      <c r="D6" s="33">
        <f>[1]Education!F35</f>
        <v>1</v>
      </c>
      <c r="E6" s="34">
        <v>1</v>
      </c>
      <c r="F6" s="35" t="s">
        <v>17</v>
      </c>
      <c r="H6" s="30">
        <f>SUM(C4+C5+C15+C16+C18+C19+19+C21+C23+C27)</f>
        <v>4022</v>
      </c>
      <c r="I6" s="27" t="s">
        <v>18</v>
      </c>
    </row>
    <row r="7" spans="1:9" ht="15" customHeight="1" x14ac:dyDescent="0.25">
      <c r="A7" s="31"/>
      <c r="B7" s="21" t="s">
        <v>19</v>
      </c>
      <c r="C7" s="36">
        <f>SUM([1]Education!E16)</f>
        <v>64</v>
      </c>
      <c r="D7" s="37">
        <f>SUM([1]Education!F16)</f>
        <v>4</v>
      </c>
      <c r="E7" s="38">
        <v>4</v>
      </c>
      <c r="F7" s="39" t="s">
        <v>20</v>
      </c>
      <c r="G7" s="40"/>
      <c r="H7" s="30">
        <f>SUM(C34+C35+C37+C38+C39+C42+C36)</f>
        <v>11178</v>
      </c>
      <c r="I7" s="27" t="s">
        <v>21</v>
      </c>
    </row>
    <row r="8" spans="1:9" ht="15" customHeight="1" x14ac:dyDescent="0.25">
      <c r="A8" s="31"/>
      <c r="B8" s="21" t="s">
        <v>22</v>
      </c>
      <c r="C8" s="36">
        <v>9</v>
      </c>
      <c r="D8" s="37">
        <f>SUM([1]Education!F18)</f>
        <v>1</v>
      </c>
      <c r="E8" s="41">
        <v>1</v>
      </c>
      <c r="F8" s="42"/>
      <c r="H8" s="30">
        <f>SUM(C26)</f>
        <v>118</v>
      </c>
      <c r="I8" s="27" t="s">
        <v>23</v>
      </c>
    </row>
    <row r="9" spans="1:9" ht="15" customHeight="1" thickBot="1" x14ac:dyDescent="0.3">
      <c r="A9" s="31"/>
      <c r="B9" s="21" t="s">
        <v>24</v>
      </c>
      <c r="C9" s="36">
        <f>SUM([1]Education!E33)</f>
        <v>13</v>
      </c>
      <c r="D9" s="37">
        <f>SUM([1]Education!F33)</f>
        <v>2</v>
      </c>
      <c r="E9" s="38">
        <v>2</v>
      </c>
      <c r="F9" s="42"/>
      <c r="H9" s="43"/>
      <c r="I9" s="44" t="s">
        <v>25</v>
      </c>
    </row>
    <row r="10" spans="1:9" x14ac:dyDescent="0.25">
      <c r="A10" s="31"/>
      <c r="B10" s="21" t="s">
        <v>26</v>
      </c>
      <c r="C10" s="36">
        <f>SUM([1]Education!E26)</f>
        <v>24</v>
      </c>
      <c r="D10" s="37">
        <v>0</v>
      </c>
      <c r="E10" s="38">
        <v>1</v>
      </c>
      <c r="F10" s="42"/>
    </row>
    <row r="11" spans="1:9" ht="15" customHeight="1" x14ac:dyDescent="0.25">
      <c r="A11" s="31"/>
      <c r="B11" s="21" t="s">
        <v>27</v>
      </c>
      <c r="C11" s="36">
        <f>SUM([1]Support!E8)</f>
        <v>30</v>
      </c>
      <c r="D11" s="37">
        <f>SUM([1]Support!F8)</f>
        <v>2</v>
      </c>
      <c r="E11" s="45">
        <v>2</v>
      </c>
      <c r="F11" s="42"/>
    </row>
    <row r="12" spans="1:9" ht="15" customHeight="1" x14ac:dyDescent="0.25">
      <c r="A12" s="31"/>
      <c r="B12" s="21" t="s">
        <v>28</v>
      </c>
      <c r="C12" s="36">
        <f>SUM([1]Education!E48)</f>
        <v>4</v>
      </c>
      <c r="D12" s="46"/>
      <c r="E12" s="41">
        <v>3</v>
      </c>
      <c r="F12" s="42"/>
    </row>
    <row r="13" spans="1:9" ht="15" customHeight="1" x14ac:dyDescent="0.25">
      <c r="A13" s="31"/>
      <c r="B13" s="21" t="s">
        <v>29</v>
      </c>
      <c r="C13" s="36">
        <v>5</v>
      </c>
      <c r="D13" s="46"/>
      <c r="E13" s="41"/>
      <c r="F13" s="42"/>
    </row>
    <row r="14" spans="1:9" ht="15" customHeight="1" x14ac:dyDescent="0.25">
      <c r="A14" s="31" t="s">
        <v>30</v>
      </c>
      <c r="B14" s="21" t="s">
        <v>31</v>
      </c>
      <c r="C14" s="36">
        <f>SUM([1]Outreach!E24)</f>
        <v>70</v>
      </c>
      <c r="D14" s="37">
        <f>SUM([1]Outreach!F24)</f>
        <v>10</v>
      </c>
      <c r="E14" s="38">
        <v>12</v>
      </c>
      <c r="F14" s="42"/>
    </row>
    <row r="15" spans="1:9" ht="15" customHeight="1" x14ac:dyDescent="0.25">
      <c r="A15" s="31"/>
      <c r="B15" s="21" t="s">
        <v>32</v>
      </c>
      <c r="C15" s="36">
        <f>SUM([1]Support!E75)</f>
        <v>186</v>
      </c>
      <c r="D15" s="37">
        <f>SUM([1]Support!F75)</f>
        <v>10</v>
      </c>
      <c r="E15" s="38">
        <v>12</v>
      </c>
      <c r="F15" s="42" t="s">
        <v>33</v>
      </c>
    </row>
    <row r="16" spans="1:9" ht="15" customHeight="1" x14ac:dyDescent="0.25">
      <c r="A16" s="31"/>
      <c r="B16" s="21" t="s">
        <v>34</v>
      </c>
      <c r="C16" s="36">
        <f>SUM([1]FedGrant!C35)</f>
        <v>95</v>
      </c>
      <c r="D16" s="37">
        <f>SUM([1]FedGrant!D35)</f>
        <v>11</v>
      </c>
      <c r="E16" s="38"/>
      <c r="F16" s="42"/>
    </row>
    <row r="17" spans="1:6" ht="15" customHeight="1" x14ac:dyDescent="0.25">
      <c r="A17" s="31"/>
      <c r="B17" s="47" t="s">
        <v>35</v>
      </c>
      <c r="C17" s="36">
        <f>SUM([1]Support!E47)</f>
        <v>218</v>
      </c>
      <c r="D17" s="37">
        <f>SUM([1]Support!F47)</f>
        <v>0</v>
      </c>
      <c r="E17" s="38"/>
      <c r="F17" s="42"/>
    </row>
    <row r="18" spans="1:6" ht="15" customHeight="1" x14ac:dyDescent="0.25">
      <c r="A18" s="31"/>
      <c r="B18" s="21" t="s">
        <v>36</v>
      </c>
      <c r="C18" s="36">
        <f>SUM([1]Support!E34)</f>
        <v>38</v>
      </c>
      <c r="D18" s="37">
        <f>SUM([1]Support!F34)</f>
        <v>4</v>
      </c>
      <c r="E18" s="38">
        <v>6</v>
      </c>
      <c r="F18" s="42"/>
    </row>
    <row r="19" spans="1:6" ht="15" customHeight="1" x14ac:dyDescent="0.25">
      <c r="A19" s="31"/>
      <c r="B19" s="21" t="s">
        <v>37</v>
      </c>
      <c r="C19" s="36">
        <f>SUM([1]Outreach!E30)</f>
        <v>4</v>
      </c>
      <c r="D19" s="48">
        <f>SUM([1]Outreach!F30)</f>
        <v>1</v>
      </c>
      <c r="E19" s="38">
        <v>4</v>
      </c>
      <c r="F19" s="49"/>
    </row>
    <row r="20" spans="1:6" ht="15" customHeight="1" x14ac:dyDescent="0.25">
      <c r="A20" s="31"/>
      <c r="B20" s="21" t="s">
        <v>38</v>
      </c>
      <c r="C20" s="50"/>
      <c r="D20" s="37">
        <f>SUM([1]Support!F82)</f>
        <v>4</v>
      </c>
      <c r="E20" s="38">
        <v>4</v>
      </c>
      <c r="F20" s="42"/>
    </row>
    <row r="21" spans="1:6" ht="15" customHeight="1" x14ac:dyDescent="0.25">
      <c r="A21" s="31"/>
      <c r="B21" s="21" t="s">
        <v>39</v>
      </c>
      <c r="C21" s="36">
        <f>SUM([1]Support!E90)</f>
        <v>15</v>
      </c>
      <c r="D21" s="37">
        <f>SUM([1]Support!F90)</f>
        <v>4</v>
      </c>
      <c r="E21" s="38">
        <v>6</v>
      </c>
      <c r="F21" s="42" t="s">
        <v>40</v>
      </c>
    </row>
    <row r="22" spans="1:6" ht="15" customHeight="1" x14ac:dyDescent="0.25">
      <c r="A22" s="31"/>
      <c r="B22" s="21" t="s">
        <v>41</v>
      </c>
      <c r="C22" s="36"/>
      <c r="D22" s="37"/>
      <c r="E22" s="38"/>
      <c r="F22" s="42" t="s">
        <v>42</v>
      </c>
    </row>
    <row r="23" spans="1:6" ht="15" customHeight="1" x14ac:dyDescent="0.25">
      <c r="A23" s="51" t="s">
        <v>43</v>
      </c>
      <c r="B23" s="21" t="s">
        <v>44</v>
      </c>
      <c r="C23" s="32"/>
      <c r="D23" s="37">
        <f>[1]Support!F91</f>
        <v>0</v>
      </c>
      <c r="E23" s="38"/>
      <c r="F23" s="42" t="s">
        <v>45</v>
      </c>
    </row>
    <row r="24" spans="1:6" ht="15" customHeight="1" x14ac:dyDescent="0.25">
      <c r="A24" s="51"/>
      <c r="B24" s="21" t="s">
        <v>46</v>
      </c>
      <c r="C24" s="32">
        <f>[1]Support!E91</f>
        <v>0</v>
      </c>
      <c r="D24" s="50"/>
      <c r="E24" s="38"/>
      <c r="F24" s="42"/>
    </row>
    <row r="25" spans="1:6" ht="15" customHeight="1" x14ac:dyDescent="0.25">
      <c r="A25" s="51" t="s">
        <v>47</v>
      </c>
      <c r="B25" s="28" t="s">
        <v>48</v>
      </c>
      <c r="C25" s="52"/>
      <c r="D25" s="33">
        <f>SUM([1]Advocacy!F59)</f>
        <v>41</v>
      </c>
      <c r="E25" s="34"/>
      <c r="F25" s="42"/>
    </row>
    <row r="26" spans="1:6" ht="15" customHeight="1" x14ac:dyDescent="0.25">
      <c r="A26" s="53"/>
      <c r="B26" s="54" t="s">
        <v>49</v>
      </c>
      <c r="C26" s="55">
        <f>SUM([1]Advocacy!E16)</f>
        <v>118</v>
      </c>
      <c r="D26" s="56"/>
      <c r="E26" s="57">
        <v>40</v>
      </c>
      <c r="F26" s="58"/>
    </row>
    <row r="27" spans="1:6" ht="15" customHeight="1" x14ac:dyDescent="0.25">
      <c r="A27" s="53" t="s">
        <v>50</v>
      </c>
      <c r="B27" s="54" t="s">
        <v>51</v>
      </c>
      <c r="C27" s="55">
        <f>SUM([1]Support!E14)</f>
        <v>82</v>
      </c>
      <c r="D27" s="56"/>
      <c r="E27" s="57">
        <v>125</v>
      </c>
      <c r="F27" s="58"/>
    </row>
    <row r="28" spans="1:6" ht="15" customHeight="1" x14ac:dyDescent="0.25">
      <c r="A28" s="53"/>
      <c r="B28" s="54" t="s">
        <v>52</v>
      </c>
      <c r="C28" s="55">
        <v>7</v>
      </c>
      <c r="D28" s="56"/>
      <c r="E28" s="57">
        <v>11</v>
      </c>
      <c r="F28" s="58"/>
    </row>
    <row r="29" spans="1:6" ht="15" customHeight="1" thickBot="1" x14ac:dyDescent="0.3">
      <c r="A29" s="59" t="s">
        <v>53</v>
      </c>
      <c r="B29" s="60"/>
      <c r="C29" s="61">
        <f>SUM(C3:C27)</f>
        <v>12805</v>
      </c>
      <c r="D29" s="62">
        <f>SUM(D3:D26)</f>
        <v>95</v>
      </c>
      <c r="E29" s="57"/>
      <c r="F29" s="58"/>
    </row>
    <row r="30" spans="1:6" ht="15" customHeight="1" thickBot="1" x14ac:dyDescent="0.3">
      <c r="A30" s="63" t="s">
        <v>54</v>
      </c>
      <c r="B30" s="7"/>
      <c r="C30" s="8"/>
      <c r="D30" s="8"/>
      <c r="E30" s="8"/>
      <c r="F30" s="9"/>
    </row>
    <row r="31" spans="1:6" ht="15" customHeight="1" x14ac:dyDescent="0.25">
      <c r="A31" s="64" t="s">
        <v>55</v>
      </c>
      <c r="B31" s="65" t="s">
        <v>56</v>
      </c>
      <c r="C31" s="66">
        <f>SUM([1]CommStats!C3)</f>
        <v>11874</v>
      </c>
      <c r="D31" s="67"/>
      <c r="E31" s="68"/>
      <c r="F31" s="69"/>
    </row>
    <row r="32" spans="1:6" ht="15" customHeight="1" x14ac:dyDescent="0.25">
      <c r="A32" s="31"/>
      <c r="B32" s="70" t="s">
        <v>57</v>
      </c>
      <c r="C32" s="68">
        <f>SUM([1]CommStats!C9)</f>
        <v>9672</v>
      </c>
      <c r="D32" s="71"/>
      <c r="E32" s="72"/>
      <c r="F32" s="42"/>
    </row>
    <row r="33" spans="1:6" ht="15" customHeight="1" x14ac:dyDescent="0.25">
      <c r="A33" s="31"/>
      <c r="B33" s="70" t="s">
        <v>58</v>
      </c>
      <c r="C33" s="73">
        <f>SUM([1]CommStats!C15)</f>
        <v>25018</v>
      </c>
      <c r="D33" s="71"/>
      <c r="E33" s="72"/>
      <c r="F33" s="42"/>
    </row>
    <row r="34" spans="1:6" ht="15" customHeight="1" x14ac:dyDescent="0.25">
      <c r="A34" s="31"/>
      <c r="B34" s="70" t="s">
        <v>59</v>
      </c>
      <c r="C34" s="72">
        <f>SUM([1]PublicAwareness!E19)</f>
        <v>418</v>
      </c>
      <c r="D34" s="74">
        <f>SUM([1]PublicAwareness!F19)</f>
        <v>1</v>
      </c>
      <c r="E34" s="72"/>
      <c r="F34" s="42"/>
    </row>
    <row r="35" spans="1:6" ht="15" customHeight="1" x14ac:dyDescent="0.25">
      <c r="A35" s="31"/>
      <c r="B35" s="70" t="s">
        <v>60</v>
      </c>
      <c r="C35" s="72">
        <f>SUM([1]PublicAwareness!E25)</f>
        <v>580</v>
      </c>
      <c r="D35" s="74">
        <f>SUM([1]PublicAwareness!F25)</f>
        <v>1</v>
      </c>
      <c r="E35" s="72"/>
      <c r="F35" s="42"/>
    </row>
    <row r="36" spans="1:6" ht="29.65" customHeight="1" x14ac:dyDescent="0.25">
      <c r="A36" s="31"/>
      <c r="B36" s="70" t="s">
        <v>61</v>
      </c>
      <c r="C36" s="75">
        <f>SUM([1]CommStats!E43)</f>
        <v>4085</v>
      </c>
      <c r="D36" s="76"/>
      <c r="E36" s="34"/>
      <c r="F36" s="77" t="s">
        <v>62</v>
      </c>
    </row>
    <row r="37" spans="1:6" ht="15" customHeight="1" x14ac:dyDescent="0.25">
      <c r="A37" s="31"/>
      <c r="B37" s="78" t="s">
        <v>63</v>
      </c>
      <c r="C37" s="79">
        <f>[1]CommStats!C21+[1]CommStats!B22</f>
        <v>3111</v>
      </c>
      <c r="D37" s="80"/>
      <c r="E37" s="81"/>
      <c r="F37" s="82" t="s">
        <v>64</v>
      </c>
    </row>
    <row r="38" spans="1:6" ht="15" customHeight="1" x14ac:dyDescent="0.25">
      <c r="A38" s="31"/>
      <c r="B38" s="83" t="s">
        <v>65</v>
      </c>
      <c r="C38" s="74">
        <f>[1]CommStats!C28+[1]CommStats!B29</f>
        <v>743</v>
      </c>
      <c r="D38" s="71"/>
      <c r="E38" s="72"/>
      <c r="F38" s="82" t="s">
        <v>64</v>
      </c>
    </row>
    <row r="39" spans="1:6" ht="15" customHeight="1" x14ac:dyDescent="0.25">
      <c r="A39" s="31"/>
      <c r="B39" s="83" t="s">
        <v>66</v>
      </c>
      <c r="C39" s="74">
        <f>[1]CommStats!C35+[1]CommStats!B36</f>
        <v>1723</v>
      </c>
      <c r="D39" s="71"/>
      <c r="E39" s="72"/>
      <c r="F39" s="82" t="s">
        <v>64</v>
      </c>
    </row>
    <row r="40" spans="1:6" ht="15" customHeight="1" x14ac:dyDescent="0.25">
      <c r="A40" s="31"/>
      <c r="B40" s="83" t="s">
        <v>67</v>
      </c>
      <c r="C40" s="84"/>
      <c r="D40" s="33">
        <f>SUM([1]PublicAwareness!F13)</f>
        <v>7</v>
      </c>
      <c r="E40" s="85">
        <v>4</v>
      </c>
      <c r="F40" s="82"/>
    </row>
    <row r="41" spans="1:6" ht="15" customHeight="1" x14ac:dyDescent="0.25">
      <c r="A41" s="31"/>
      <c r="B41" s="86" t="s">
        <v>68</v>
      </c>
      <c r="C41" s="84"/>
      <c r="D41" s="72">
        <v>4</v>
      </c>
      <c r="E41" s="85">
        <v>4</v>
      </c>
      <c r="F41" s="82" t="s">
        <v>69</v>
      </c>
    </row>
    <row r="42" spans="1:6" ht="15" customHeight="1" x14ac:dyDescent="0.25">
      <c r="A42" s="51" t="s">
        <v>70</v>
      </c>
      <c r="B42" s="83" t="s">
        <v>71</v>
      </c>
      <c r="C42" s="87">
        <f>SUM([1]PublicAwareness!E34)</f>
        <v>518</v>
      </c>
      <c r="E42" s="34"/>
      <c r="F42" s="42" t="s">
        <v>72</v>
      </c>
    </row>
    <row r="43" spans="1:6" ht="15" customHeight="1" thickBot="1" x14ac:dyDescent="0.3">
      <c r="A43" s="59" t="s">
        <v>53</v>
      </c>
      <c r="B43" s="88"/>
      <c r="C43" s="89">
        <f>SUM(C31:C42)</f>
        <v>57742</v>
      </c>
      <c r="D43" s="62">
        <f>SUM(D40:D42)</f>
        <v>11</v>
      </c>
      <c r="E43" s="90"/>
      <c r="F43" s="91"/>
    </row>
    <row r="44" spans="1:6" ht="15" customHeight="1" x14ac:dyDescent="0.25">
      <c r="A44" s="92" t="s">
        <v>73</v>
      </c>
      <c r="B44" s="93" t="s">
        <v>74</v>
      </c>
      <c r="C44" s="94">
        <f>SUM(C29+C42)</f>
        <v>13323</v>
      </c>
      <c r="D44" s="95"/>
      <c r="E44" s="96"/>
      <c r="F44" s="97"/>
    </row>
    <row r="45" spans="1:6" ht="15" customHeight="1" x14ac:dyDescent="0.25">
      <c r="A45" s="98"/>
      <c r="B45" s="99" t="s">
        <v>75</v>
      </c>
      <c r="C45" s="100">
        <f>SUM(C31+C36)</f>
        <v>15959</v>
      </c>
      <c r="D45" s="101"/>
      <c r="E45" s="102"/>
      <c r="F45" s="103"/>
    </row>
    <row r="46" spans="1:6" ht="15" customHeight="1" thickBot="1" x14ac:dyDescent="0.3">
      <c r="A46" s="104" t="s">
        <v>76</v>
      </c>
      <c r="B46" s="105"/>
      <c r="C46" s="106">
        <f>SUM(D29+D43)</f>
        <v>106</v>
      </c>
      <c r="D46" s="90"/>
      <c r="E46" s="107"/>
      <c r="F46" s="108"/>
    </row>
  </sheetData>
  <mergeCells count="3">
    <mergeCell ref="A1:B1"/>
    <mergeCell ref="H2:I2"/>
    <mergeCell ref="F44:F46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BOARD</vt:lpstr>
    </vt:vector>
  </TitlesOfParts>
  <Company>Brain Injury Association of Virginia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Debiasi</dc:creator>
  <cp:lastModifiedBy>David Debiasi</cp:lastModifiedBy>
  <dcterms:created xsi:type="dcterms:W3CDTF">2023-05-21T14:59:53Z</dcterms:created>
  <dcterms:modified xsi:type="dcterms:W3CDTF">2023-05-21T15:01:08Z</dcterms:modified>
</cp:coreProperties>
</file>